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tlee_americanactionforum_org/Documents/Documents/Coronavirus/"/>
    </mc:Choice>
  </mc:AlternateContent>
  <xr:revisionPtr revIDLastSave="171" documentId="8_{58231C26-48A7-4453-874D-0A12619EF9FE}" xr6:coauthVersionLast="45" xr6:coauthVersionMax="45" xr10:uidLastSave="{FBD1EE22-D53F-4FBE-B652-A4188FF49151}"/>
  <bookViews>
    <workbookView xWindow="-120" yWindow="-120" windowWidth="20730" windowHeight="11160" xr2:uid="{E17AB2B5-0532-4D4C-887C-72815032A93F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3" l="1"/>
  <c r="P7" i="3"/>
  <c r="O7" i="3"/>
  <c r="I53" i="3"/>
  <c r="O4" i="3" s="1"/>
  <c r="C2" i="3"/>
  <c r="D2" i="3" s="1"/>
  <c r="E2" i="3" s="1"/>
  <c r="G2" i="3" s="1"/>
  <c r="P2" i="3"/>
  <c r="P4" i="3" s="1"/>
  <c r="Q4" i="3" l="1"/>
  <c r="K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2" i="3"/>
  <c r="C52" i="3"/>
  <c r="D52" i="3" s="1"/>
  <c r="C51" i="3"/>
  <c r="D51" i="3" s="1"/>
  <c r="C50" i="3"/>
  <c r="D50" i="3" s="1"/>
  <c r="C49" i="3"/>
  <c r="D49" i="3" s="1"/>
  <c r="C48" i="3"/>
  <c r="D48" i="3" s="1"/>
  <c r="C47" i="3"/>
  <c r="D47" i="3" s="1"/>
  <c r="C46" i="3"/>
  <c r="D46" i="3" s="1"/>
  <c r="C45" i="3"/>
  <c r="D45" i="3" s="1"/>
  <c r="C44" i="3"/>
  <c r="D44" i="3" s="1"/>
  <c r="C43" i="3"/>
  <c r="D43" i="3" s="1"/>
  <c r="C42" i="3"/>
  <c r="D42" i="3" s="1"/>
  <c r="C41" i="3"/>
  <c r="D41" i="3" s="1"/>
  <c r="C40" i="3"/>
  <c r="D40" i="3" s="1"/>
  <c r="C39" i="3"/>
  <c r="D39" i="3" s="1"/>
  <c r="C38" i="3"/>
  <c r="D38" i="3" s="1"/>
  <c r="C37" i="3"/>
  <c r="D37" i="3" s="1"/>
  <c r="C36" i="3"/>
  <c r="D36" i="3" s="1"/>
  <c r="C35" i="3"/>
  <c r="D35" i="3" s="1"/>
  <c r="C34" i="3"/>
  <c r="D34" i="3" s="1"/>
  <c r="C33" i="3"/>
  <c r="D33" i="3" s="1"/>
  <c r="C32" i="3"/>
  <c r="D32" i="3" s="1"/>
  <c r="C31" i="3"/>
  <c r="D31" i="3" s="1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D4" i="3" s="1"/>
  <c r="C3" i="3"/>
  <c r="D3" i="3" s="1"/>
  <c r="L2" i="3" l="1"/>
  <c r="E3" i="3"/>
  <c r="G3" i="3" s="1"/>
  <c r="K3" i="3"/>
  <c r="L3" i="3" s="1"/>
  <c r="E5" i="3"/>
  <c r="G5" i="3" s="1"/>
  <c r="K5" i="3"/>
  <c r="L5" i="3" s="1"/>
  <c r="E7" i="3"/>
  <c r="G7" i="3" s="1"/>
  <c r="K7" i="3"/>
  <c r="L7" i="3" s="1"/>
  <c r="E9" i="3"/>
  <c r="G9" i="3" s="1"/>
  <c r="K9" i="3"/>
  <c r="L9" i="3" s="1"/>
  <c r="E11" i="3"/>
  <c r="G11" i="3" s="1"/>
  <c r="K11" i="3"/>
  <c r="L11" i="3" s="1"/>
  <c r="E13" i="3"/>
  <c r="G13" i="3" s="1"/>
  <c r="K13" i="3"/>
  <c r="E15" i="3"/>
  <c r="G15" i="3" s="1"/>
  <c r="K15" i="3"/>
  <c r="L15" i="3" s="1"/>
  <c r="K17" i="3"/>
  <c r="L17" i="3" s="1"/>
  <c r="E17" i="3"/>
  <c r="G17" i="3" s="1"/>
  <c r="E19" i="3"/>
  <c r="G19" i="3" s="1"/>
  <c r="K19" i="3"/>
  <c r="L19" i="3" s="1"/>
  <c r="E21" i="3"/>
  <c r="G21" i="3" s="1"/>
  <c r="K21" i="3"/>
  <c r="L21" i="3" s="1"/>
  <c r="E23" i="3"/>
  <c r="G23" i="3" s="1"/>
  <c r="K23" i="3"/>
  <c r="L23" i="3" s="1"/>
  <c r="K25" i="3"/>
  <c r="L25" i="3" s="1"/>
  <c r="E25" i="3"/>
  <c r="G25" i="3" s="1"/>
  <c r="E27" i="3"/>
  <c r="G27" i="3" s="1"/>
  <c r="K27" i="3"/>
  <c r="L27" i="3" s="1"/>
  <c r="E29" i="3"/>
  <c r="G29" i="3" s="1"/>
  <c r="K29" i="3"/>
  <c r="E31" i="3"/>
  <c r="G31" i="3" s="1"/>
  <c r="K31" i="3"/>
  <c r="L31" i="3" s="1"/>
  <c r="E33" i="3"/>
  <c r="G33" i="3" s="1"/>
  <c r="K33" i="3"/>
  <c r="L33" i="3" s="1"/>
  <c r="E35" i="3"/>
  <c r="G35" i="3" s="1"/>
  <c r="K35" i="3"/>
  <c r="L35" i="3" s="1"/>
  <c r="E37" i="3"/>
  <c r="G37" i="3" s="1"/>
  <c r="K37" i="3"/>
  <c r="L37" i="3" s="1"/>
  <c r="E39" i="3"/>
  <c r="G39" i="3" s="1"/>
  <c r="K39" i="3"/>
  <c r="L39" i="3" s="1"/>
  <c r="K41" i="3"/>
  <c r="L41" i="3" s="1"/>
  <c r="E41" i="3"/>
  <c r="G41" i="3" s="1"/>
  <c r="E43" i="3"/>
  <c r="G43" i="3" s="1"/>
  <c r="K43" i="3"/>
  <c r="L43" i="3" s="1"/>
  <c r="E45" i="3"/>
  <c r="G45" i="3" s="1"/>
  <c r="K45" i="3"/>
  <c r="L45" i="3" s="1"/>
  <c r="E47" i="3"/>
  <c r="G47" i="3" s="1"/>
  <c r="K47" i="3"/>
  <c r="L47" i="3" s="1"/>
  <c r="K49" i="3"/>
  <c r="L49" i="3" s="1"/>
  <c r="E49" i="3"/>
  <c r="G49" i="3" s="1"/>
  <c r="E51" i="3"/>
  <c r="G51" i="3" s="1"/>
  <c r="K51" i="3"/>
  <c r="L51" i="3" s="1"/>
  <c r="L29" i="3"/>
  <c r="L13" i="3"/>
  <c r="E4" i="3"/>
  <c r="G4" i="3" s="1"/>
  <c r="K4" i="3"/>
  <c r="L4" i="3" s="1"/>
  <c r="K6" i="3"/>
  <c r="L6" i="3" s="1"/>
  <c r="E6" i="3"/>
  <c r="G6" i="3" s="1"/>
  <c r="E8" i="3"/>
  <c r="G8" i="3" s="1"/>
  <c r="K8" i="3"/>
  <c r="L8" i="3" s="1"/>
  <c r="K10" i="3"/>
  <c r="L10" i="3" s="1"/>
  <c r="E10" i="3"/>
  <c r="G10" i="3" s="1"/>
  <c r="E12" i="3"/>
  <c r="G12" i="3" s="1"/>
  <c r="K12" i="3"/>
  <c r="L12" i="3" s="1"/>
  <c r="K14" i="3"/>
  <c r="L14" i="3" s="1"/>
  <c r="E14" i="3"/>
  <c r="G14" i="3" s="1"/>
  <c r="E16" i="3"/>
  <c r="G16" i="3" s="1"/>
  <c r="K16" i="3"/>
  <c r="L16" i="3" s="1"/>
  <c r="K18" i="3"/>
  <c r="L18" i="3" s="1"/>
  <c r="E18" i="3"/>
  <c r="G18" i="3" s="1"/>
  <c r="E20" i="3"/>
  <c r="G20" i="3" s="1"/>
  <c r="K20" i="3"/>
  <c r="L20" i="3" s="1"/>
  <c r="K22" i="3"/>
  <c r="L22" i="3" s="1"/>
  <c r="E22" i="3"/>
  <c r="G22" i="3" s="1"/>
  <c r="E24" i="3"/>
  <c r="G24" i="3" s="1"/>
  <c r="K24" i="3"/>
  <c r="L24" i="3" s="1"/>
  <c r="K26" i="3"/>
  <c r="L26" i="3" s="1"/>
  <c r="E26" i="3"/>
  <c r="G26" i="3" s="1"/>
  <c r="E28" i="3"/>
  <c r="G28" i="3" s="1"/>
  <c r="K28" i="3"/>
  <c r="L28" i="3" s="1"/>
  <c r="K30" i="3"/>
  <c r="L30" i="3" s="1"/>
  <c r="E30" i="3"/>
  <c r="G30" i="3" s="1"/>
  <c r="E32" i="3"/>
  <c r="G32" i="3" s="1"/>
  <c r="K32" i="3"/>
  <c r="L32" i="3" s="1"/>
  <c r="K34" i="3"/>
  <c r="L34" i="3" s="1"/>
  <c r="E34" i="3"/>
  <c r="G34" i="3" s="1"/>
  <c r="E36" i="3"/>
  <c r="G36" i="3" s="1"/>
  <c r="K36" i="3"/>
  <c r="L36" i="3" s="1"/>
  <c r="K38" i="3"/>
  <c r="L38" i="3" s="1"/>
  <c r="E38" i="3"/>
  <c r="G38" i="3" s="1"/>
  <c r="E40" i="3"/>
  <c r="G40" i="3" s="1"/>
  <c r="K40" i="3"/>
  <c r="L40" i="3" s="1"/>
  <c r="K42" i="3"/>
  <c r="L42" i="3" s="1"/>
  <c r="E42" i="3"/>
  <c r="G42" i="3" s="1"/>
  <c r="E44" i="3"/>
  <c r="G44" i="3" s="1"/>
  <c r="K44" i="3"/>
  <c r="L44" i="3" s="1"/>
  <c r="K46" i="3"/>
  <c r="L46" i="3" s="1"/>
  <c r="E46" i="3"/>
  <c r="G46" i="3" s="1"/>
  <c r="E48" i="3"/>
  <c r="G48" i="3" s="1"/>
  <c r="K48" i="3"/>
  <c r="L48" i="3" s="1"/>
  <c r="K50" i="3"/>
  <c r="L50" i="3" s="1"/>
  <c r="E50" i="3"/>
  <c r="G50" i="3" s="1"/>
  <c r="E52" i="3"/>
  <c r="G52" i="3" s="1"/>
  <c r="K52" i="3"/>
  <c r="L52" i="3" s="1"/>
</calcChain>
</file>

<file path=xl/sharedStrings.xml><?xml version="1.0" encoding="utf-8"?>
<sst xmlns="http://schemas.openxmlformats.org/spreadsheetml/2006/main" count="84" uniqueCount="83">
  <si>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</si>
  <si>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</si>
  <si>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</si>
  <si>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</si>
  <si>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</si>
  <si>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</si>
  <si>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</si>
  <si>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</si>
  <si>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</si>
  <si>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</si>
  <si>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</si>
  <si>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</si>
  <si>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</si>
  <si>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</si>
  <si>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</si>
  <si>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</si>
  <si>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</si>
  <si>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</si>
  <si>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</si>
  <si>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</si>
  <si>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</si>
  <si>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</si>
  <si>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</si>
  <si>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</si>
  <si>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</si>
  <si>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</si>
  <si>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</si>
  <si>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</si>
  <si>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</si>
  <si>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</si>
  <si>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</si>
  <si>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</si>
  <si>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</si>
  <si>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</si>
  <si>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</si>
  <si>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</si>
  <si>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</si>
  <si>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</si>
  <si>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</si>
  <si>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</si>
  <si>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</si>
  <si>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</si>
  <si>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</si>
  <si>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</si>
  <si>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</si>
  <si>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</si>
  <si>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</si>
  <si>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</si>
  <si>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</si>
  <si>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</si>
  <si>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</si>
  <si>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</si>
  <si>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CARES Act ESSER Funds</t>
  </si>
  <si>
    <t>Distribution of CARES to States</t>
  </si>
  <si>
    <t>Fall Enrollment</t>
  </si>
  <si>
    <t>Number of Public School Districts</t>
  </si>
  <si>
    <t>Average CARES ESSER for School Districts</t>
  </si>
  <si>
    <t>Column B is provided by the Department of Ed https://oese.ed.gov/files/2020/04/ESSER-Fund-State-Allocations-Table.pdf</t>
  </si>
  <si>
    <t>Column C contains the proportion of ESSER from CARES that states received in percentages</t>
  </si>
  <si>
    <t>Range</t>
  </si>
  <si>
    <t>New ESSER Funds</t>
  </si>
  <si>
    <t>CARES + NEW Total</t>
  </si>
  <si>
    <t>Average New ESSER for School Districts</t>
  </si>
  <si>
    <t>CARES Act ESSER Total</t>
  </si>
  <si>
    <t>Average CARES + New ESSER for School District</t>
  </si>
  <si>
    <t>New ESSER Total</t>
  </si>
  <si>
    <t>Avg Amount per School District from CARES ESSER</t>
  </si>
  <si>
    <t>Avg Amount per School District from New ESSER</t>
  </si>
  <si>
    <t>Avg Amount per School District from CARES + NEW ESSER</t>
  </si>
  <si>
    <t>2018 Spending State and Local Spending</t>
  </si>
  <si>
    <t>Column D shows how much states would receive from ESSER under the new act</t>
  </si>
  <si>
    <t>Column E shows how much states receive under CARES and the new act</t>
  </si>
  <si>
    <t>Column F shows how much combined the state and its lea's spent on their eduction systems in 2018 courtesy of the 2018 Annual State and Local Finances Survey</t>
  </si>
  <si>
    <t>CARES + NEW as a proportion of State and Local Spending 2018</t>
  </si>
  <si>
    <t>Column G is the proportion of ESSER of CARES and NEW to combined State and Local education spending in 2018</t>
  </si>
  <si>
    <t>Column H are Fall enrollment numbers</t>
  </si>
  <si>
    <t>Column I is the number of public school districts</t>
  </si>
  <si>
    <t>Column O is the amount of ESSER under the CARES Act</t>
  </si>
  <si>
    <t>Column P is the amount of ESSER under the NEW Act</t>
  </si>
  <si>
    <t>Column J is the average amount a public school district in the state has received under CARES ESSER</t>
  </si>
  <si>
    <t>Column K is the average amount a public school district in the state would receive from New Act ESSER</t>
  </si>
  <si>
    <t>Column L is the average amount a public school district in the state would receive from the both CARES and New Act ESSER</t>
  </si>
  <si>
    <t>Avg Amount per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</si>
</sst>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&quot;$&quot;#,##0.0_);[Red]\(&quot;$&quot;#,##0.0\)"/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164" fontId="0" fillId="0" borderId="0" xfId="0" applyNumberFormat="1"/>
    <xf numFmtId="6" fontId="0" fillId="0" borderId="0" xfId="0" applyNumberFormat="1"/>
    <xf numFmtId="8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166" fontId="0" fillId="0" borderId="0" xfId="0" applyNumberFormat="1"/>
    <xf numFmtId="168" fontId="0" fillId="0" borderId="0" xfId="0" applyNumberFormat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1F3-B131-47AF-B18D-03A09ACD3F4A}">
  <dimension ref="A1:S67"/>
  <sheetViews>
    <sheetView tabSelected="1" workbookViewId="0">
      <selection activeCell="Q7" sqref="Q7"/>
    </sheetView>
  </sheetViews>
  <sheetFormatPr defaultRowHeight="15" x14ac:dyDescent="0.25"/>
  <cols>
    <col min="2" max="2" width="13.85546875" bestFit="1" customWidth="1"/>
    <col min="4" max="4" width="16.28515625" bestFit="1" customWidth="1"/>
    <col min="5" max="5" width="13.85546875" bestFit="1" customWidth="1"/>
    <col min="6" max="7" width="13.85546875" style="10" customWidth="1"/>
    <col min="10" max="14" width="14.140625" customWidth="1"/>
    <col min="15" max="15" width="15.5703125" bestFit="1" customWidth="1"/>
    <col min="16" max="16" width="15.5703125" customWidth="1"/>
    <col min="17" max="17" width="17.28515625" bestFit="1" customWidth="1"/>
    <col min="19" max="19" width="16.140625" bestFit="1" customWidth="1"/>
  </cols>
  <sheetData>
    <row r="1" spans="1:19" x14ac:dyDescent="0.25">
      <c r="A1" s="7" t="s">
        <v>0</v>
      </c>
      <c r="B1" s="7" t="s">
        <v>52</v>
      </c>
      <c r="C1" s="7" t="s">
        <v>53</v>
      </c>
      <c r="D1" s="7" t="s">
        <v>60</v>
      </c>
      <c r="E1" s="7" t="s">
        <v>61</v>
      </c>
      <c r="F1" s="7" t="s">
        <v>69</v>
      </c>
      <c r="G1" s="7" t="s">
        <v>73</v>
      </c>
      <c r="H1" s="7" t="s">
        <v>54</v>
      </c>
      <c r="I1" s="7" t="s">
        <v>55</v>
      </c>
      <c r="J1" s="7" t="s">
        <v>56</v>
      </c>
      <c r="K1" s="7" t="s">
        <v>62</v>
      </c>
      <c r="L1" s="7" t="s">
        <v>64</v>
      </c>
      <c r="M1" s="7"/>
      <c r="N1" s="7"/>
      <c r="O1" s="7" t="s">
        <v>63</v>
      </c>
      <c r="P1" s="7" t="s">
        <v>65</v>
      </c>
    </row>
    <row r="2" spans="1:19" x14ac:dyDescent="0.25">
      <c r="A2" s="1" t="s">
        <v>1</v>
      </c>
      <c r="B2" s="2">
        <v>216947540</v>
      </c>
      <c r="C2" s="6">
        <f>B2/O$2</f>
        <v>1.6399062230592554E-2</v>
      </c>
      <c r="D2" s="2">
        <f>C2*54300000000</f>
        <v>890469079.12117565</v>
      </c>
      <c r="E2" s="2">
        <f>B2+D2</f>
        <v>1107416619.1211758</v>
      </c>
      <c r="F2" s="2">
        <v>7983873000</v>
      </c>
      <c r="G2" s="9">
        <f>E2/F2</f>
        <v>0.13870669274438305</v>
      </c>
      <c r="H2">
        <v>742444</v>
      </c>
      <c r="I2">
        <v>134</v>
      </c>
      <c r="J2" s="5">
        <f>B2/I2</f>
        <v>1619011.4925373134</v>
      </c>
      <c r="K2" s="5">
        <f>D2/I2</f>
        <v>6645291.6352326544</v>
      </c>
      <c r="L2" s="5">
        <f>J2+K2</f>
        <v>8264303.1277699675</v>
      </c>
      <c r="M2" s="5"/>
      <c r="N2" s="5"/>
      <c r="O2" s="3">
        <v>13229265000</v>
      </c>
      <c r="P2" s="3">
        <f>54300000000</f>
        <v>54300000000</v>
      </c>
      <c r="Q2" s="8"/>
    </row>
    <row r="3" spans="1:19" x14ac:dyDescent="0.25">
      <c r="A3" s="1" t="s">
        <v>2</v>
      </c>
      <c r="B3" s="2">
        <v>38407914</v>
      </c>
      <c r="C3" s="6">
        <f>B3/O$2</f>
        <v>2.9032538088850741E-3</v>
      </c>
      <c r="D3" s="2">
        <f t="shared" ref="D3:D52" si="0">C3*54300000000</f>
        <v>157646681.82245952</v>
      </c>
      <c r="E3" s="2">
        <f t="shared" ref="E3:E52" si="1">B3+D3</f>
        <v>196054595.82245952</v>
      </c>
      <c r="F3" s="2">
        <v>2293980000</v>
      </c>
      <c r="G3" s="9">
        <f>E3/F3</f>
        <v>8.5464823504328505E-2</v>
      </c>
      <c r="H3">
        <v>132872</v>
      </c>
      <c r="I3">
        <v>53</v>
      </c>
      <c r="J3" s="5">
        <f>B3/I3</f>
        <v>724677.6226415094</v>
      </c>
      <c r="K3" s="5">
        <f>D3/I3</f>
        <v>2974465.6947633871</v>
      </c>
      <c r="L3" s="5">
        <f t="shared" ref="L3:L52" si="2">J3+K3</f>
        <v>3699143.3174048965</v>
      </c>
      <c r="M3" s="5"/>
      <c r="N3" s="5"/>
      <c r="O3" t="s">
        <v>66</v>
      </c>
      <c r="P3" t="s">
        <v>67</v>
      </c>
      <c r="Q3" t="s">
        <v>68</v>
      </c>
    </row>
    <row r="4" spans="1:19" x14ac:dyDescent="0.25">
      <c r="A4" s="1" t="s">
        <v>3</v>
      </c>
      <c r="B4" s="2">
        <v>277422944</v>
      </c>
      <c r="C4" s="6">
        <f>B4/O$2</f>
        <v>2.0970397372794332E-2</v>
      </c>
      <c r="D4" s="2">
        <f t="shared" si="0"/>
        <v>1138692577.3427322</v>
      </c>
      <c r="E4" s="2">
        <f t="shared" si="1"/>
        <v>1416115521.3427322</v>
      </c>
      <c r="F4" s="2">
        <v>8527454000</v>
      </c>
      <c r="G4" s="9">
        <f>E4/F4</f>
        <v>0.16606545416049528</v>
      </c>
      <c r="H4">
        <v>1110851</v>
      </c>
      <c r="I4">
        <v>226</v>
      </c>
      <c r="J4" s="5">
        <f>B4/I4</f>
        <v>1227535.1504424778</v>
      </c>
      <c r="K4" s="5">
        <f>D4/I4</f>
        <v>5038462.7316050101</v>
      </c>
      <c r="L4" s="5">
        <f t="shared" si="2"/>
        <v>6265997.8820474874</v>
      </c>
      <c r="M4" s="5"/>
      <c r="N4" s="5"/>
      <c r="O4" s="4">
        <f>O2/I53</f>
        <v>972883.1445800853</v>
      </c>
      <c r="P4" s="4">
        <f>P2/I53</f>
        <v>3993234.2991616414</v>
      </c>
      <c r="Q4" s="4">
        <f>P4+O4</f>
        <v>4966117.4437417267</v>
      </c>
      <c r="S4" s="8"/>
    </row>
    <row r="5" spans="1:19" x14ac:dyDescent="0.25">
      <c r="A5" s="1" t="s">
        <v>4</v>
      </c>
      <c r="B5" s="2">
        <v>128758638</v>
      </c>
      <c r="C5" s="6">
        <f>B5/O$2</f>
        <v>9.7328640706796643E-3</v>
      </c>
      <c r="D5" s="2">
        <f t="shared" si="0"/>
        <v>528494519.03790575</v>
      </c>
      <c r="E5" s="2">
        <f t="shared" si="1"/>
        <v>657253157.03790569</v>
      </c>
      <c r="F5" s="2">
        <v>5275769000</v>
      </c>
      <c r="G5" s="9">
        <f>E5/F5</f>
        <v>0.1245795934275943</v>
      </c>
      <c r="H5">
        <v>496085</v>
      </c>
      <c r="I5">
        <v>234</v>
      </c>
      <c r="J5" s="5">
        <f>B5/I5</f>
        <v>550250.58974358975</v>
      </c>
      <c r="K5" s="5">
        <f>D5/I5</f>
        <v>2258523.585632076</v>
      </c>
      <c r="L5" s="5">
        <f t="shared" si="2"/>
        <v>2808774.1753756655</v>
      </c>
      <c r="M5" s="5"/>
      <c r="N5" s="5"/>
    </row>
    <row r="6" spans="1:19" x14ac:dyDescent="0.25">
      <c r="A6" s="1" t="s">
        <v>5</v>
      </c>
      <c r="B6" s="2">
        <v>1647306127</v>
      </c>
      <c r="C6" s="6">
        <f>B6/O$2</f>
        <v>0.12451985253904885</v>
      </c>
      <c r="D6" s="2">
        <f t="shared" si="0"/>
        <v>6761427992.8703527</v>
      </c>
      <c r="E6" s="2">
        <f t="shared" si="1"/>
        <v>8408734119.8703527</v>
      </c>
      <c r="F6" s="2">
        <v>90659640000</v>
      </c>
      <c r="G6" s="9">
        <f>E6/F6</f>
        <v>9.2750579197869665E-2</v>
      </c>
      <c r="H6">
        <v>6304266</v>
      </c>
      <c r="I6">
        <v>1057</v>
      </c>
      <c r="J6" s="5">
        <f>B6/I6</f>
        <v>1558473.1570482499</v>
      </c>
      <c r="K6" s="5">
        <f>D6/I6</f>
        <v>6396809.8324222825</v>
      </c>
      <c r="L6" s="5">
        <f t="shared" si="2"/>
        <v>7955282.9894705322</v>
      </c>
      <c r="M6" s="5"/>
      <c r="N6" s="5"/>
      <c r="O6" s="4" t="s">
        <v>82</v>
      </c>
      <c r="P6" t="s">
        <v>82</v>
      </c>
    </row>
    <row r="7" spans="1:19" x14ac:dyDescent="0.25">
      <c r="A7" s="1" t="s">
        <v>6</v>
      </c>
      <c r="B7" s="2">
        <v>120993782</v>
      </c>
      <c r="C7" s="6">
        <f>B7/O$2</f>
        <v>9.1459186886043934E-3</v>
      </c>
      <c r="D7" s="2">
        <f t="shared" si="0"/>
        <v>496623384.79121858</v>
      </c>
      <c r="E7" s="2">
        <f t="shared" si="1"/>
        <v>617617166.79121852</v>
      </c>
      <c r="F7" s="2">
        <v>11005555000</v>
      </c>
      <c r="G7" s="9">
        <f>E7/F7</f>
        <v>5.6118675231845966E-2</v>
      </c>
      <c r="H7">
        <v>910280</v>
      </c>
      <c r="I7">
        <v>178</v>
      </c>
      <c r="J7" s="5">
        <f>B7/I7</f>
        <v>679740.3483146067</v>
      </c>
      <c r="K7" s="5">
        <f>D7/I7</f>
        <v>2790019.0156810032</v>
      </c>
      <c r="L7" s="5">
        <f t="shared" si="2"/>
        <v>3469759.3639956098</v>
      </c>
      <c r="M7" s="5"/>
      <c r="N7" s="5"/>
      <c r="O7" s="4">
        <f>O2/51</f>
        <v>259397352.94117647</v>
      </c>
      <c r="P7" s="4">
        <f>P2/51</f>
        <v>1064705882.3529412</v>
      </c>
      <c r="Q7" s="4">
        <f>P7+O7</f>
        <v>1324103235.2941177</v>
      </c>
    </row>
    <row r="8" spans="1:19" x14ac:dyDescent="0.25">
      <c r="A8" s="1" t="s">
        <v>7</v>
      </c>
      <c r="B8" s="2">
        <v>111068059</v>
      </c>
      <c r="C8" s="6">
        <f>B8/O$2</f>
        <v>8.3956333930872203E-3</v>
      </c>
      <c r="D8" s="2">
        <f t="shared" si="0"/>
        <v>455882893.24463606</v>
      </c>
      <c r="E8" s="2">
        <f t="shared" si="1"/>
        <v>566950952.24463606</v>
      </c>
      <c r="F8" s="2">
        <v>9745987000</v>
      </c>
      <c r="G8" s="9">
        <f>E8/F8</f>
        <v>5.817275892576463E-2</v>
      </c>
      <c r="H8">
        <v>531288</v>
      </c>
      <c r="I8">
        <v>169</v>
      </c>
      <c r="J8" s="5">
        <f>B8/I8</f>
        <v>657207.44970414205</v>
      </c>
      <c r="K8" s="5">
        <f>D8/I8</f>
        <v>2697531.9126901543</v>
      </c>
      <c r="L8" s="5">
        <f t="shared" si="2"/>
        <v>3354739.3623942966</v>
      </c>
      <c r="M8" s="5"/>
      <c r="N8" s="5"/>
    </row>
    <row r="9" spans="1:19" x14ac:dyDescent="0.25">
      <c r="A9" s="1" t="s">
        <v>8</v>
      </c>
      <c r="B9" s="2">
        <v>43492753</v>
      </c>
      <c r="C9" s="6">
        <f>B9/O$2</f>
        <v>3.2876167345653744E-3</v>
      </c>
      <c r="D9" s="2">
        <f t="shared" si="0"/>
        <v>178517588.68689984</v>
      </c>
      <c r="E9" s="2">
        <f t="shared" si="1"/>
        <v>222010341.68689984</v>
      </c>
      <c r="F9" s="2">
        <v>2079748000</v>
      </c>
      <c r="G9" s="9">
        <f>E9/F9</f>
        <v>0.10674867420807706</v>
      </c>
      <c r="H9">
        <v>136293</v>
      </c>
      <c r="I9">
        <v>19</v>
      </c>
      <c r="J9" s="5">
        <f>B9/I9</f>
        <v>2289092.2631578948</v>
      </c>
      <c r="K9" s="5">
        <f>D9/I9</f>
        <v>9395662.5624684133</v>
      </c>
      <c r="L9" s="5">
        <f t="shared" si="2"/>
        <v>11684754.825626308</v>
      </c>
      <c r="M9" s="5"/>
      <c r="N9" s="5"/>
    </row>
    <row r="10" spans="1:19" x14ac:dyDescent="0.25">
      <c r="A10" s="1" t="s">
        <v>9</v>
      </c>
      <c r="B10" s="2">
        <v>42006354</v>
      </c>
      <c r="C10" s="6">
        <f>B10/O$2</f>
        <v>3.1752598500370201E-3</v>
      </c>
      <c r="D10" s="2">
        <f t="shared" si="0"/>
        <v>172416609.85701019</v>
      </c>
      <c r="E10" s="2">
        <f t="shared" si="1"/>
        <v>214422963.85701019</v>
      </c>
      <c r="F10" s="2">
        <v>2905935000</v>
      </c>
      <c r="G10" s="9">
        <f>E10/F10</f>
        <v>7.3787942213783236E-2</v>
      </c>
      <c r="H10">
        <v>87315</v>
      </c>
      <c r="I10">
        <v>1</v>
      </c>
      <c r="J10" s="5">
        <f>B10/I10</f>
        <v>42006354</v>
      </c>
      <c r="K10" s="2">
        <f>D10/I10</f>
        <v>172416609.85701019</v>
      </c>
      <c r="L10" s="2">
        <f t="shared" si="2"/>
        <v>214422963.85701019</v>
      </c>
      <c r="M10" s="5"/>
      <c r="N10" s="5"/>
    </row>
    <row r="11" spans="1:19" x14ac:dyDescent="0.25">
      <c r="A11" s="1" t="s">
        <v>10</v>
      </c>
      <c r="B11" s="2">
        <v>770247851</v>
      </c>
      <c r="C11" s="6">
        <f>B11/O$2</f>
        <v>5.8223026827265156E-2</v>
      </c>
      <c r="D11" s="2">
        <f t="shared" si="0"/>
        <v>3161510356.7204981</v>
      </c>
      <c r="E11" s="2">
        <f t="shared" si="1"/>
        <v>3931758207.7204981</v>
      </c>
      <c r="F11" s="2">
        <v>29247278000</v>
      </c>
      <c r="G11" s="9">
        <f>E11/F11</f>
        <v>0.13443159420580944</v>
      </c>
      <c r="H11">
        <v>2832424</v>
      </c>
      <c r="I11">
        <v>67</v>
      </c>
      <c r="J11" s="5">
        <f>B11/I11</f>
        <v>11496236.582089553</v>
      </c>
      <c r="K11" s="2">
        <f>D11/I11</f>
        <v>47186721.742096983</v>
      </c>
      <c r="L11" s="2">
        <f t="shared" si="2"/>
        <v>58682958.324186534</v>
      </c>
      <c r="M11" s="5"/>
      <c r="N11" s="5"/>
    </row>
    <row r="12" spans="1:19" x14ac:dyDescent="0.25">
      <c r="A12" s="1" t="s">
        <v>11</v>
      </c>
      <c r="B12" s="2">
        <v>457169852</v>
      </c>
      <c r="C12" s="6">
        <f>B12/O$2</f>
        <v>3.4557464227982435E-2</v>
      </c>
      <c r="D12" s="2">
        <f t="shared" si="0"/>
        <v>1876470307.5794461</v>
      </c>
      <c r="E12" s="2">
        <f t="shared" si="1"/>
        <v>2333640159.5794458</v>
      </c>
      <c r="F12" s="2">
        <v>20737977000</v>
      </c>
      <c r="G12" s="9">
        <f>E12/F12</f>
        <v>0.11252978820351887</v>
      </c>
      <c r="H12">
        <v>1768642</v>
      </c>
      <c r="I12">
        <v>180</v>
      </c>
      <c r="J12" s="5">
        <f>B12/I12</f>
        <v>2539832.5111111109</v>
      </c>
      <c r="K12" s="2">
        <f>D12/I12</f>
        <v>10424835.042108033</v>
      </c>
      <c r="L12" s="2">
        <f t="shared" si="2"/>
        <v>12964667.553219143</v>
      </c>
      <c r="M12" s="5"/>
      <c r="N12" s="5"/>
    </row>
    <row r="13" spans="1:19" x14ac:dyDescent="0.25">
      <c r="A13" s="1" t="s">
        <v>12</v>
      </c>
      <c r="B13" s="2">
        <v>43385229</v>
      </c>
      <c r="C13" s="6">
        <f>B13/O$2</f>
        <v>3.2794889965542303E-3</v>
      </c>
      <c r="D13" s="2">
        <f t="shared" si="0"/>
        <v>178076252.51289472</v>
      </c>
      <c r="E13" s="2">
        <f t="shared" si="1"/>
        <v>221461481.51289472</v>
      </c>
      <c r="F13" s="2">
        <v>2264229000</v>
      </c>
      <c r="G13" s="9">
        <f>E13/F13</f>
        <v>9.7808782377089384E-2</v>
      </c>
      <c r="H13">
        <v>180837</v>
      </c>
      <c r="I13">
        <v>1</v>
      </c>
      <c r="J13" s="5">
        <f>B13/I13</f>
        <v>43385229</v>
      </c>
      <c r="K13" s="2">
        <f>D13/I13</f>
        <v>178076252.51289472</v>
      </c>
      <c r="L13" s="2">
        <f t="shared" si="2"/>
        <v>221461481.51289472</v>
      </c>
      <c r="M13" s="5"/>
      <c r="N13" s="5"/>
    </row>
    <row r="14" spans="1:19" x14ac:dyDescent="0.25">
      <c r="A14" s="1" t="s">
        <v>13</v>
      </c>
      <c r="B14" s="2">
        <v>47854695</v>
      </c>
      <c r="C14" s="6">
        <f>B14/O$2</f>
        <v>3.617335883739573E-3</v>
      </c>
      <c r="D14" s="2">
        <f t="shared" si="0"/>
        <v>196421338.48705882</v>
      </c>
      <c r="E14" s="2">
        <f t="shared" si="1"/>
        <v>244276033.48705882</v>
      </c>
      <c r="F14" s="2">
        <v>2351484000</v>
      </c>
      <c r="G14" s="9">
        <f>E14/F14</f>
        <v>0.10388164813669105</v>
      </c>
      <c r="H14">
        <v>301186</v>
      </c>
      <c r="I14">
        <v>115</v>
      </c>
      <c r="J14" s="5">
        <f>B14/I14</f>
        <v>416127.78260869568</v>
      </c>
      <c r="K14" s="5">
        <f>D14/I14</f>
        <v>1708011.6390179028</v>
      </c>
      <c r="L14" s="5">
        <f t="shared" si="2"/>
        <v>2124139.4216265986</v>
      </c>
      <c r="M14" s="5"/>
      <c r="N14" s="5"/>
    </row>
    <row r="15" spans="1:19" x14ac:dyDescent="0.25">
      <c r="A15" s="1" t="s">
        <v>14</v>
      </c>
      <c r="B15" s="2">
        <v>569467218</v>
      </c>
      <c r="C15" s="6">
        <f>B15/O$2</f>
        <v>4.304602092406494E-2</v>
      </c>
      <c r="D15" s="2">
        <f t="shared" si="0"/>
        <v>2337398936.1767263</v>
      </c>
      <c r="E15" s="2">
        <f t="shared" si="1"/>
        <v>2906866154.1767263</v>
      </c>
      <c r="F15" s="2">
        <v>27304727000</v>
      </c>
      <c r="G15" s="9">
        <f>E15/F15</f>
        <v>0.10646018010642357</v>
      </c>
      <c r="H15">
        <v>2005153</v>
      </c>
      <c r="I15">
        <v>854</v>
      </c>
      <c r="J15" s="5">
        <f>B15/I15</f>
        <v>666823.44028103049</v>
      </c>
      <c r="K15" s="5">
        <f>D15/I15</f>
        <v>2737001.0962256747</v>
      </c>
      <c r="L15" s="5">
        <f t="shared" si="2"/>
        <v>3403824.536506705</v>
      </c>
      <c r="M15" s="5"/>
      <c r="N15" s="5"/>
    </row>
    <row r="16" spans="1:19" x14ac:dyDescent="0.25">
      <c r="A16" s="1" t="s">
        <v>15</v>
      </c>
      <c r="B16" s="2">
        <v>214472770</v>
      </c>
      <c r="C16" s="6">
        <f>B16/O$2</f>
        <v>1.6211994392734592E-2</v>
      </c>
      <c r="D16" s="2">
        <f t="shared" si="0"/>
        <v>880311295.52548838</v>
      </c>
      <c r="E16" s="2">
        <f t="shared" si="1"/>
        <v>1094784065.5254884</v>
      </c>
      <c r="F16" s="2">
        <v>10403953000</v>
      </c>
      <c r="G16" s="9">
        <f>E16/F16</f>
        <v>0.10522770196342567</v>
      </c>
      <c r="H16">
        <v>1054187</v>
      </c>
      <c r="I16">
        <v>294</v>
      </c>
      <c r="J16" s="5">
        <f>B16/I16</f>
        <v>729499.21768707479</v>
      </c>
      <c r="K16" s="5">
        <f>D16/I16</f>
        <v>2994256.1072295522</v>
      </c>
      <c r="L16" s="5">
        <f t="shared" si="2"/>
        <v>3723755.3249166273</v>
      </c>
      <c r="M16" s="5"/>
      <c r="N16" s="5"/>
    </row>
    <row r="17" spans="1:14" x14ac:dyDescent="0.25">
      <c r="A17" s="1" t="s">
        <v>16</v>
      </c>
      <c r="B17" s="2">
        <v>71625561</v>
      </c>
      <c r="C17" s="6">
        <f>B17/O$2</f>
        <v>5.4141753906963089E-3</v>
      </c>
      <c r="D17" s="2">
        <f t="shared" si="0"/>
        <v>293989723.7148096</v>
      </c>
      <c r="E17" s="2">
        <f t="shared" si="1"/>
        <v>365615284.7148096</v>
      </c>
      <c r="F17" s="2">
        <v>6843349000</v>
      </c>
      <c r="G17" s="9">
        <f>E17/F17</f>
        <v>5.3426368392845314E-2</v>
      </c>
      <c r="H17">
        <v>511850</v>
      </c>
      <c r="I17">
        <v>333</v>
      </c>
      <c r="J17" s="5">
        <f>B17/I17</f>
        <v>215091.77477477476</v>
      </c>
      <c r="K17" s="5">
        <f>D17/I17</f>
        <v>882852.02316759643</v>
      </c>
      <c r="L17" s="5">
        <f t="shared" si="2"/>
        <v>1097943.7979423711</v>
      </c>
      <c r="M17" s="5"/>
      <c r="N17" s="5"/>
    </row>
    <row r="18" spans="1:14" x14ac:dyDescent="0.25">
      <c r="A18" s="1" t="s">
        <v>17</v>
      </c>
      <c r="B18" s="2">
        <v>84529061</v>
      </c>
      <c r="C18" s="6">
        <f>B18/O$2</f>
        <v>6.3895508178269918E-3</v>
      </c>
      <c r="D18" s="2">
        <f t="shared" si="0"/>
        <v>346952609.40800565</v>
      </c>
      <c r="E18" s="2">
        <f t="shared" si="1"/>
        <v>431481670.40800565</v>
      </c>
      <c r="F18" s="2">
        <v>6275997000</v>
      </c>
      <c r="G18" s="9">
        <f>E18/F18</f>
        <v>6.8751095707662968E-2</v>
      </c>
      <c r="H18">
        <v>497088</v>
      </c>
      <c r="I18">
        <v>307</v>
      </c>
      <c r="J18" s="5">
        <f>B18/I18</f>
        <v>275338.96091205213</v>
      </c>
      <c r="K18" s="5">
        <f>D18/I18</f>
        <v>1130138.7928599534</v>
      </c>
      <c r="L18" s="5">
        <f t="shared" si="2"/>
        <v>1405477.7537720054</v>
      </c>
      <c r="M18" s="5"/>
      <c r="N18" s="5"/>
    </row>
    <row r="19" spans="1:14" x14ac:dyDescent="0.25">
      <c r="A19" s="1" t="s">
        <v>18</v>
      </c>
      <c r="B19" s="2">
        <v>193186874</v>
      </c>
      <c r="C19" s="6">
        <f>B19/O$2</f>
        <v>1.4602993741526835E-2</v>
      </c>
      <c r="D19" s="2">
        <f t="shared" si="0"/>
        <v>792942560.1649071</v>
      </c>
      <c r="E19" s="2">
        <f t="shared" si="1"/>
        <v>986129434.1649071</v>
      </c>
      <c r="F19" s="2">
        <v>7447256000</v>
      </c>
      <c r="G19" s="9">
        <f>E19/F19</f>
        <v>0.13241513843016905</v>
      </c>
      <c r="H19">
        <v>680978</v>
      </c>
      <c r="I19">
        <v>173</v>
      </c>
      <c r="J19" s="5">
        <f>B19/I19</f>
        <v>1116687.1329479769</v>
      </c>
      <c r="K19" s="5">
        <f>D19/I19</f>
        <v>4583483.0067335675</v>
      </c>
      <c r="L19" s="5">
        <f t="shared" si="2"/>
        <v>5700170.1396815442</v>
      </c>
      <c r="M19" s="5"/>
      <c r="N19" s="5"/>
    </row>
    <row r="20" spans="1:14" x14ac:dyDescent="0.25">
      <c r="A20" s="1" t="s">
        <v>19</v>
      </c>
      <c r="B20" s="2">
        <v>286980175</v>
      </c>
      <c r="C20" s="6">
        <f>B20/O$2</f>
        <v>2.1692828361968713E-2</v>
      </c>
      <c r="D20" s="2">
        <f t="shared" si="0"/>
        <v>1177920580.0549011</v>
      </c>
      <c r="E20" s="2">
        <f t="shared" si="1"/>
        <v>1464900755.0549011</v>
      </c>
      <c r="F20" s="2">
        <v>7986797000</v>
      </c>
      <c r="G20" s="9">
        <f>E20/F20</f>
        <v>0.18341529840496773</v>
      </c>
      <c r="H20">
        <v>715135</v>
      </c>
      <c r="I20">
        <v>69</v>
      </c>
      <c r="J20" s="5">
        <f>B20/I20</f>
        <v>4159132.9710144927</v>
      </c>
      <c r="K20" s="5">
        <f>D20/I20</f>
        <v>17071312.754418857</v>
      </c>
      <c r="L20" s="5">
        <f t="shared" si="2"/>
        <v>21230445.72543335</v>
      </c>
      <c r="M20" s="5"/>
      <c r="N20" s="5"/>
    </row>
    <row r="21" spans="1:14" x14ac:dyDescent="0.25">
      <c r="A21" s="1" t="s">
        <v>20</v>
      </c>
      <c r="B21" s="2">
        <v>43793319</v>
      </c>
      <c r="C21" s="6">
        <f>B21/O$2</f>
        <v>3.3103365152939335E-3</v>
      </c>
      <c r="D21" s="2">
        <f t="shared" si="0"/>
        <v>179751272.7804606</v>
      </c>
      <c r="E21" s="2">
        <f t="shared" si="1"/>
        <v>223544591.7804606</v>
      </c>
      <c r="F21" s="2">
        <v>2688446000</v>
      </c>
      <c r="G21" s="9">
        <f>E21/F21</f>
        <v>8.3150114147898302E-2</v>
      </c>
      <c r="H21">
        <v>180473</v>
      </c>
      <c r="I21">
        <v>249</v>
      </c>
      <c r="J21" s="5">
        <f>B21/I21</f>
        <v>175876.78313253011</v>
      </c>
      <c r="K21" s="5">
        <f>D21/I21</f>
        <v>721892.66176891804</v>
      </c>
      <c r="L21" s="5">
        <f t="shared" si="2"/>
        <v>897769.44490144821</v>
      </c>
      <c r="M21" s="5"/>
      <c r="N21" s="5"/>
    </row>
    <row r="22" spans="1:14" x14ac:dyDescent="0.25">
      <c r="A22" s="1" t="s">
        <v>21</v>
      </c>
      <c r="B22" s="2">
        <v>207834058</v>
      </c>
      <c r="C22" s="6">
        <f>B22/O$2</f>
        <v>1.5710174223586875E-2</v>
      </c>
      <c r="D22" s="2">
        <f t="shared" si="0"/>
        <v>853062460.34076726</v>
      </c>
      <c r="E22" s="2">
        <f t="shared" si="1"/>
        <v>1060896518.3407673</v>
      </c>
      <c r="F22" s="2">
        <v>14074502000</v>
      </c>
      <c r="G22" s="9">
        <f>E22/F22</f>
        <v>7.5377197597525453E-2</v>
      </c>
      <c r="H22">
        <v>893684</v>
      </c>
      <c r="I22">
        <v>24</v>
      </c>
      <c r="J22" s="5">
        <f>B22/I22</f>
        <v>8659752.416666666</v>
      </c>
      <c r="K22" s="5">
        <f>D22/I22</f>
        <v>35544269.180865303</v>
      </c>
      <c r="L22" s="5">
        <f t="shared" si="2"/>
        <v>44204021.597531967</v>
      </c>
      <c r="M22" s="5"/>
      <c r="N22" s="5"/>
    </row>
    <row r="23" spans="1:14" x14ac:dyDescent="0.25">
      <c r="A23" s="1" t="s">
        <v>22</v>
      </c>
      <c r="B23" s="2">
        <v>214894317</v>
      </c>
      <c r="C23" s="6">
        <f>B23/O$2</f>
        <v>1.6243859125960512E-2</v>
      </c>
      <c r="D23" s="2">
        <f t="shared" si="0"/>
        <v>882041550.5396558</v>
      </c>
      <c r="E23" s="2">
        <f t="shared" si="1"/>
        <v>1096935867.5396557</v>
      </c>
      <c r="F23" s="2">
        <v>16588119000</v>
      </c>
      <c r="G23" s="9">
        <f>E23/F23</f>
        <v>6.6127803130641621E-2</v>
      </c>
      <c r="H23">
        <v>964791</v>
      </c>
      <c r="I23">
        <v>326</v>
      </c>
      <c r="J23" s="5">
        <f>B23/I23</f>
        <v>659185.0214723926</v>
      </c>
      <c r="K23" s="5">
        <f>D23/I23</f>
        <v>2705648.9280357538</v>
      </c>
      <c r="L23" s="5">
        <f t="shared" si="2"/>
        <v>3364833.9495081464</v>
      </c>
      <c r="M23" s="5"/>
      <c r="N23" s="5"/>
    </row>
    <row r="24" spans="1:14" x14ac:dyDescent="0.25">
      <c r="A24" s="1" t="s">
        <v>23</v>
      </c>
      <c r="B24" s="2">
        <v>389796984</v>
      </c>
      <c r="C24" s="6">
        <f>B24/O$2</f>
        <v>2.9464749855717606E-2</v>
      </c>
      <c r="D24" s="2">
        <f t="shared" si="0"/>
        <v>1599935917.1654661</v>
      </c>
      <c r="E24" s="2">
        <f t="shared" si="1"/>
        <v>1989732901.1654661</v>
      </c>
      <c r="F24" s="2">
        <v>18216290000</v>
      </c>
      <c r="G24" s="9">
        <f>E24/F24</f>
        <v>0.10922821832357006</v>
      </c>
      <c r="H24">
        <v>1516398</v>
      </c>
      <c r="I24">
        <v>540</v>
      </c>
      <c r="J24" s="5">
        <f>B24/I24</f>
        <v>721846.26666666672</v>
      </c>
      <c r="K24" s="5">
        <f>D24/I24</f>
        <v>2962844.2910471596</v>
      </c>
      <c r="L24" s="5">
        <f t="shared" si="2"/>
        <v>3684690.5577138262</v>
      </c>
      <c r="M24" s="5"/>
      <c r="N24" s="5"/>
    </row>
    <row r="25" spans="1:14" x14ac:dyDescent="0.25">
      <c r="A25" s="1" t="s">
        <v>24</v>
      </c>
      <c r="B25" s="2">
        <v>140137253</v>
      </c>
      <c r="C25" s="6">
        <f>B25/O$2</f>
        <v>1.0592973456953201E-2</v>
      </c>
      <c r="D25" s="2">
        <f t="shared" si="0"/>
        <v>575198458.71255887</v>
      </c>
      <c r="E25" s="2">
        <f t="shared" si="1"/>
        <v>715335711.71255887</v>
      </c>
      <c r="F25" s="2">
        <v>13399214000</v>
      </c>
      <c r="G25" s="9">
        <f>E25/F25</f>
        <v>5.3386393538647776E-2</v>
      </c>
      <c r="H25">
        <v>884944</v>
      </c>
      <c r="I25">
        <v>332</v>
      </c>
      <c r="J25" s="5">
        <f>B25/I25</f>
        <v>422100.15963855421</v>
      </c>
      <c r="K25" s="5">
        <f>D25/I25</f>
        <v>1732525.4780498762</v>
      </c>
      <c r="L25" s="5">
        <f t="shared" si="2"/>
        <v>2154625.6376884305</v>
      </c>
      <c r="M25" s="5"/>
      <c r="N25" s="5"/>
    </row>
    <row r="26" spans="1:14" x14ac:dyDescent="0.25">
      <c r="A26" s="1" t="s">
        <v>25</v>
      </c>
      <c r="B26" s="2">
        <v>169883002</v>
      </c>
      <c r="C26" s="6">
        <f>B26/O$2</f>
        <v>1.2841454306040433E-2</v>
      </c>
      <c r="D26" s="2">
        <f t="shared" si="0"/>
        <v>697290968.81799555</v>
      </c>
      <c r="E26" s="2">
        <f t="shared" si="1"/>
        <v>867173970.81799555</v>
      </c>
      <c r="F26" s="2">
        <v>4617190000</v>
      </c>
      <c r="G26" s="9">
        <f>E26/F26</f>
        <v>0.18781422701209946</v>
      </c>
      <c r="H26">
        <v>478321</v>
      </c>
      <c r="I26">
        <v>144</v>
      </c>
      <c r="J26" s="5">
        <f>B26/I26</f>
        <v>1179743.0694444445</v>
      </c>
      <c r="K26" s="5">
        <f>D26/I26</f>
        <v>4842298.3945694137</v>
      </c>
      <c r="L26" s="5">
        <f t="shared" si="2"/>
        <v>6022041.4640138578</v>
      </c>
      <c r="M26" s="5"/>
      <c r="N26" s="5"/>
    </row>
    <row r="27" spans="1:14" x14ac:dyDescent="0.25">
      <c r="A27" s="1" t="s">
        <v>26</v>
      </c>
      <c r="B27" s="2">
        <v>208443300</v>
      </c>
      <c r="C27" s="6">
        <f>B27/O$2</f>
        <v>1.575622681985734E-2</v>
      </c>
      <c r="D27" s="2">
        <f t="shared" si="0"/>
        <v>855563116.31825352</v>
      </c>
      <c r="E27" s="2">
        <f t="shared" si="1"/>
        <v>1064006416.3182535</v>
      </c>
      <c r="F27" s="2">
        <v>10708474000</v>
      </c>
      <c r="G27" s="9">
        <f>E27/F27</f>
        <v>9.9361161666756015E-2</v>
      </c>
      <c r="H27">
        <v>915472</v>
      </c>
      <c r="I27">
        <v>518</v>
      </c>
      <c r="J27" s="5">
        <f>B27/I27</f>
        <v>402400.19305019308</v>
      </c>
      <c r="K27" s="5">
        <f>D27/I27</f>
        <v>1651666.2477186362</v>
      </c>
      <c r="L27" s="5">
        <f t="shared" si="2"/>
        <v>2054066.4407688293</v>
      </c>
      <c r="M27" s="5"/>
      <c r="N27" s="5"/>
    </row>
    <row r="28" spans="1:14" x14ac:dyDescent="0.25">
      <c r="A28" s="1" t="s">
        <v>27</v>
      </c>
      <c r="B28" s="2">
        <v>41295230</v>
      </c>
      <c r="C28" s="6">
        <f>B28/O$2</f>
        <v>3.1215059944751278E-3</v>
      </c>
      <c r="D28" s="2">
        <f t="shared" si="0"/>
        <v>169497775.49999943</v>
      </c>
      <c r="E28" s="2">
        <f t="shared" si="1"/>
        <v>210793005.49999943</v>
      </c>
      <c r="F28" s="2">
        <v>2008157000</v>
      </c>
      <c r="G28" s="9">
        <f>E28/F28</f>
        <v>0.1049683891747505</v>
      </c>
      <c r="H28">
        <v>149474</v>
      </c>
      <c r="I28">
        <v>401</v>
      </c>
      <c r="J28" s="5">
        <f>B28/I28</f>
        <v>102980.62344139651</v>
      </c>
      <c r="K28" s="5">
        <f>D28/I28</f>
        <v>422687.71945137018</v>
      </c>
      <c r="L28" s="5">
        <f t="shared" si="2"/>
        <v>525668.3428927667</v>
      </c>
      <c r="M28" s="5"/>
      <c r="N28" s="5"/>
    </row>
    <row r="29" spans="1:14" x14ac:dyDescent="0.25">
      <c r="A29" s="1" t="s">
        <v>28</v>
      </c>
      <c r="B29" s="2">
        <v>65085085</v>
      </c>
      <c r="C29" s="6">
        <f>B29/O$2</f>
        <v>4.919780879738973E-3</v>
      </c>
      <c r="D29" s="2">
        <f t="shared" si="0"/>
        <v>267144101.76982623</v>
      </c>
      <c r="E29" s="2">
        <f t="shared" si="1"/>
        <v>332229186.76982623</v>
      </c>
      <c r="F29" s="2">
        <v>4689561000</v>
      </c>
      <c r="G29" s="9">
        <f>E29/F29</f>
        <v>7.0844410973612715E-2</v>
      </c>
      <c r="H29">
        <v>323766</v>
      </c>
      <c r="I29">
        <v>245</v>
      </c>
      <c r="J29" s="5">
        <f>B29/I29</f>
        <v>265653.40816326533</v>
      </c>
      <c r="K29" s="5">
        <f>D29/I29</f>
        <v>1090384.0888564335</v>
      </c>
      <c r="L29" s="5">
        <f t="shared" si="2"/>
        <v>1356037.4970196988</v>
      </c>
      <c r="M29" s="5"/>
      <c r="N29" s="5"/>
    </row>
    <row r="30" spans="1:14" x14ac:dyDescent="0.25">
      <c r="A30" s="1" t="s">
        <v>29</v>
      </c>
      <c r="B30" s="2">
        <v>117185045</v>
      </c>
      <c r="C30" s="6">
        <f>B30/O$2</f>
        <v>8.8580162994693953E-3</v>
      </c>
      <c r="D30" s="2">
        <f t="shared" si="0"/>
        <v>480990285.06118816</v>
      </c>
      <c r="E30" s="2">
        <f t="shared" si="1"/>
        <v>598175330.06118822</v>
      </c>
      <c r="F30" s="2">
        <v>4813981000</v>
      </c>
      <c r="G30" s="9">
        <f>E30/F30</f>
        <v>0.12425793331157481</v>
      </c>
      <c r="H30">
        <v>485785</v>
      </c>
      <c r="I30">
        <v>18</v>
      </c>
      <c r="J30" s="5">
        <f>B30/I30</f>
        <v>6510280.277777778</v>
      </c>
      <c r="K30" s="5">
        <f>D30/I30</f>
        <v>26721682.503399342</v>
      </c>
      <c r="L30" s="5">
        <f t="shared" si="2"/>
        <v>33231962.781177118</v>
      </c>
      <c r="M30" s="5"/>
      <c r="N30" s="5"/>
    </row>
    <row r="31" spans="1:14" x14ac:dyDescent="0.25">
      <c r="A31" s="1" t="s">
        <v>30</v>
      </c>
      <c r="B31" s="2">
        <v>37641372</v>
      </c>
      <c r="C31" s="6">
        <f>B31/O$2</f>
        <v>2.8453109072953033E-3</v>
      </c>
      <c r="D31" s="2">
        <f t="shared" si="0"/>
        <v>154500382.26613498</v>
      </c>
      <c r="E31" s="2">
        <f t="shared" si="1"/>
        <v>192141754.26613498</v>
      </c>
      <c r="F31" s="2">
        <v>3080457000</v>
      </c>
      <c r="G31" s="9">
        <f>E31/F31</f>
        <v>6.2374431542506513E-2</v>
      </c>
      <c r="H31">
        <v>179433</v>
      </c>
      <c r="I31">
        <v>180</v>
      </c>
      <c r="J31" s="5">
        <f>B31/I31</f>
        <v>209118.73333333334</v>
      </c>
      <c r="K31" s="5">
        <f>D31/I31</f>
        <v>858335.4570340832</v>
      </c>
      <c r="L31" s="5">
        <f t="shared" si="2"/>
        <v>1067454.1903674165</v>
      </c>
      <c r="M31" s="5"/>
      <c r="N31" s="5"/>
    </row>
    <row r="32" spans="1:14" x14ac:dyDescent="0.25">
      <c r="A32" s="1" t="s">
        <v>31</v>
      </c>
      <c r="B32" s="2">
        <v>310371213</v>
      </c>
      <c r="C32" s="6">
        <f>B32/O$2</f>
        <v>2.3460956674463775E-2</v>
      </c>
      <c r="D32" s="2">
        <f t="shared" si="0"/>
        <v>1273929947.423383</v>
      </c>
      <c r="E32" s="2">
        <f t="shared" si="1"/>
        <v>1584301160.423383</v>
      </c>
      <c r="F32" s="2">
        <v>27668985000</v>
      </c>
      <c r="G32" s="9">
        <f>E32/F32</f>
        <v>5.7259099328124362E-2</v>
      </c>
      <c r="H32">
        <v>1408102</v>
      </c>
      <c r="I32">
        <v>565</v>
      </c>
      <c r="J32" s="5">
        <f>B32/I32</f>
        <v>549329.5805309735</v>
      </c>
      <c r="K32" s="5">
        <f>D32/I32</f>
        <v>2254743.2697758991</v>
      </c>
      <c r="L32" s="5">
        <f t="shared" si="2"/>
        <v>2804072.8503068727</v>
      </c>
      <c r="M32" s="5"/>
      <c r="N32" s="5"/>
    </row>
    <row r="33" spans="1:14" x14ac:dyDescent="0.25">
      <c r="A33" s="1" t="s">
        <v>32</v>
      </c>
      <c r="B33" s="2">
        <v>108574786</v>
      </c>
      <c r="C33" s="6">
        <f>B33/O$2</f>
        <v>8.2071669136569575E-3</v>
      </c>
      <c r="D33" s="2">
        <f t="shared" si="0"/>
        <v>445649163.41157281</v>
      </c>
      <c r="E33" s="2">
        <f t="shared" si="1"/>
        <v>554223949.41157281</v>
      </c>
      <c r="F33" s="2">
        <v>3569198000</v>
      </c>
      <c r="G33" s="9">
        <f>E33/F33</f>
        <v>0.15527968731675093</v>
      </c>
      <c r="H33">
        <v>334345</v>
      </c>
      <c r="I33">
        <v>89</v>
      </c>
      <c r="J33" s="5">
        <f>B33/I33</f>
        <v>1219941.4157303371</v>
      </c>
      <c r="K33" s="5">
        <f>D33/I33</f>
        <v>5007293.9709165487</v>
      </c>
      <c r="L33" s="5">
        <f t="shared" si="2"/>
        <v>6227235.3866468854</v>
      </c>
      <c r="M33" s="5"/>
      <c r="N33" s="5"/>
    </row>
    <row r="34" spans="1:14" x14ac:dyDescent="0.25">
      <c r="A34" s="1" t="s">
        <v>33</v>
      </c>
      <c r="B34" s="2">
        <v>1037045603</v>
      </c>
      <c r="C34" s="6">
        <f>B34/O$2</f>
        <v>7.8390266050305898E-2</v>
      </c>
      <c r="D34" s="2">
        <f t="shared" si="0"/>
        <v>4256591446.5316105</v>
      </c>
      <c r="E34" s="2">
        <f t="shared" si="1"/>
        <v>5293637049.5316105</v>
      </c>
      <c r="F34" s="2">
        <v>71900115000</v>
      </c>
      <c r="G34" s="9">
        <f>E34/F34</f>
        <v>7.3624875975950951E-2</v>
      </c>
      <c r="H34">
        <v>2724663</v>
      </c>
      <c r="I34">
        <v>689</v>
      </c>
      <c r="J34" s="5">
        <f>B34/I34</f>
        <v>1505146.0130624094</v>
      </c>
      <c r="K34" s="5">
        <f>D34/I34</f>
        <v>6177926.6277672136</v>
      </c>
      <c r="L34" s="5">
        <f t="shared" si="2"/>
        <v>7683072.6408296227</v>
      </c>
      <c r="M34" s="5"/>
      <c r="N34" s="5"/>
    </row>
    <row r="35" spans="1:14" x14ac:dyDescent="0.25">
      <c r="A35" s="1" t="s">
        <v>34</v>
      </c>
      <c r="B35" s="2">
        <v>396311607</v>
      </c>
      <c r="C35" s="6">
        <f>B35/O$2</f>
        <v>2.9957190138681172E-2</v>
      </c>
      <c r="D35" s="2">
        <f t="shared" si="0"/>
        <v>1626675424.5303876</v>
      </c>
      <c r="E35" s="2">
        <f t="shared" si="1"/>
        <v>2022987031.5303876</v>
      </c>
      <c r="F35" s="2">
        <v>15524570000</v>
      </c>
      <c r="G35" s="9">
        <f>E35/F35</f>
        <v>0.1303087319990433</v>
      </c>
      <c r="H35">
        <v>1553513</v>
      </c>
      <c r="I35">
        <v>115</v>
      </c>
      <c r="J35" s="5">
        <f>B35/I35</f>
        <v>3446187.8869565218</v>
      </c>
      <c r="K35" s="5">
        <f>D35/I35</f>
        <v>14145003.691568589</v>
      </c>
      <c r="L35" s="5">
        <f t="shared" si="2"/>
        <v>17591191.578525111</v>
      </c>
      <c r="M35" s="5"/>
      <c r="N35" s="5"/>
    </row>
    <row r="36" spans="1:14" x14ac:dyDescent="0.25">
      <c r="A36" s="1" t="s">
        <v>35</v>
      </c>
      <c r="B36" s="2">
        <v>33297699</v>
      </c>
      <c r="C36" s="6">
        <f>B36/O$2</f>
        <v>2.516972711635907E-3</v>
      </c>
      <c r="D36" s="2">
        <f t="shared" si="0"/>
        <v>136671618.24182975</v>
      </c>
      <c r="E36" s="2">
        <f t="shared" si="1"/>
        <v>169969317.24182975</v>
      </c>
      <c r="F36" s="2">
        <v>1803162000</v>
      </c>
      <c r="G36" s="9">
        <f>E36/F36</f>
        <v>9.4261811884805549E-2</v>
      </c>
      <c r="H36">
        <v>111920</v>
      </c>
      <c r="I36">
        <v>178</v>
      </c>
      <c r="J36" s="5">
        <f>B36/I36</f>
        <v>187065.72471910113</v>
      </c>
      <c r="K36" s="5">
        <f>D36/I36</f>
        <v>767818.08001027955</v>
      </c>
      <c r="L36" s="5">
        <f t="shared" si="2"/>
        <v>954883.80472938064</v>
      </c>
      <c r="M36" s="5"/>
      <c r="N36" s="5"/>
    </row>
    <row r="37" spans="1:14" x14ac:dyDescent="0.25">
      <c r="A37" s="1" t="s">
        <v>36</v>
      </c>
      <c r="B37" s="2">
        <v>489205200</v>
      </c>
      <c r="C37" s="6">
        <f>B37/O$2</f>
        <v>3.6979015841016108E-2</v>
      </c>
      <c r="D37" s="2">
        <f t="shared" si="0"/>
        <v>2007960560.1671746</v>
      </c>
      <c r="E37" s="2">
        <f t="shared" si="1"/>
        <v>2497165760.1671743</v>
      </c>
      <c r="F37" s="2">
        <v>24896953000</v>
      </c>
      <c r="G37" s="9">
        <f>E37/F37</f>
        <v>0.10030005519820737</v>
      </c>
      <c r="H37">
        <v>1704399</v>
      </c>
      <c r="I37">
        <v>620</v>
      </c>
      <c r="J37" s="5">
        <f>B37/I37</f>
        <v>789040.6451612903</v>
      </c>
      <c r="K37" s="5">
        <f>D37/I37</f>
        <v>3238646.0647857655</v>
      </c>
      <c r="L37" s="5">
        <f t="shared" si="2"/>
        <v>4027686.7099470557</v>
      </c>
      <c r="M37" s="5"/>
      <c r="N37" s="5"/>
    </row>
    <row r="38" spans="1:14" x14ac:dyDescent="0.25">
      <c r="A38" s="1" t="s">
        <v>37</v>
      </c>
      <c r="B38" s="2">
        <v>160950476</v>
      </c>
      <c r="C38" s="6">
        <f>B38/O$2</f>
        <v>1.2166244761141302E-2</v>
      </c>
      <c r="D38" s="2">
        <f t="shared" si="0"/>
        <v>660627090.52997267</v>
      </c>
      <c r="E38" s="2">
        <f t="shared" si="1"/>
        <v>821577566.52997267</v>
      </c>
      <c r="F38" s="2">
        <v>5977349000</v>
      </c>
      <c r="G38" s="9">
        <f>E38/F38</f>
        <v>0.13744848536198451</v>
      </c>
      <c r="H38">
        <v>695092</v>
      </c>
      <c r="I38">
        <v>513</v>
      </c>
      <c r="J38" s="5">
        <f>B38/I38</f>
        <v>313743.6179337232</v>
      </c>
      <c r="K38" s="5">
        <f>D38/I38</f>
        <v>1287772.1062962429</v>
      </c>
      <c r="L38" s="5">
        <f t="shared" si="2"/>
        <v>1601515.7242299661</v>
      </c>
      <c r="M38" s="5"/>
      <c r="N38" s="5"/>
    </row>
    <row r="39" spans="1:14" x14ac:dyDescent="0.25">
      <c r="A39" s="1" t="s">
        <v>38</v>
      </c>
      <c r="B39" s="2">
        <v>121099019</v>
      </c>
      <c r="C39" s="6">
        <f>B39/O$2</f>
        <v>9.1538735523099737E-3</v>
      </c>
      <c r="D39" s="2">
        <f t="shared" si="0"/>
        <v>497055333.89043158</v>
      </c>
      <c r="E39" s="2">
        <f t="shared" si="1"/>
        <v>618154352.89043164</v>
      </c>
      <c r="F39" s="2">
        <v>8235623000</v>
      </c>
      <c r="G39" s="9">
        <f>E39/F39</f>
        <v>7.505860247493501E-2</v>
      </c>
      <c r="H39">
        <v>608014</v>
      </c>
      <c r="I39">
        <v>179</v>
      </c>
      <c r="J39" s="5">
        <f>B39/I39</f>
        <v>676530.83240223466</v>
      </c>
      <c r="K39" s="5">
        <f>D39/I39</f>
        <v>2776845.4407286681</v>
      </c>
      <c r="L39" s="5">
        <f t="shared" si="2"/>
        <v>3453376.273130903</v>
      </c>
      <c r="M39" s="5"/>
      <c r="N39" s="5"/>
    </row>
    <row r="40" spans="1:14" x14ac:dyDescent="0.25">
      <c r="A40" s="1" t="s">
        <v>39</v>
      </c>
      <c r="B40" s="2">
        <v>523807198</v>
      </c>
      <c r="C40" s="6">
        <f>B40/O$2</f>
        <v>3.9594580500126049E-2</v>
      </c>
      <c r="D40" s="2">
        <f t="shared" si="0"/>
        <v>2149985721.1568446</v>
      </c>
      <c r="E40" s="2">
        <f t="shared" si="1"/>
        <v>2673792919.1568446</v>
      </c>
      <c r="F40" s="2">
        <v>30691111000</v>
      </c>
      <c r="G40" s="9">
        <f>E40/F40</f>
        <v>8.7119456808091592E-2</v>
      </c>
      <c r="H40">
        <v>1726809</v>
      </c>
      <c r="I40">
        <v>500</v>
      </c>
      <c r="J40" s="5">
        <f>B40/I40</f>
        <v>1047614.3959999999</v>
      </c>
      <c r="K40" s="5">
        <f>D40/I40</f>
        <v>4299971.4423136888</v>
      </c>
      <c r="L40" s="5">
        <f t="shared" si="2"/>
        <v>5347585.8383136885</v>
      </c>
      <c r="M40" s="5"/>
      <c r="N40" s="5"/>
    </row>
    <row r="41" spans="1:14" x14ac:dyDescent="0.25">
      <c r="A41" s="1" t="s">
        <v>40</v>
      </c>
      <c r="B41" s="2">
        <v>46350444</v>
      </c>
      <c r="C41" s="6">
        <f>B41/O$2</f>
        <v>3.5036295667219609E-3</v>
      </c>
      <c r="D41" s="2">
        <f t="shared" si="0"/>
        <v>190247085.47300246</v>
      </c>
      <c r="E41" s="2">
        <f t="shared" si="1"/>
        <v>236597529.47300246</v>
      </c>
      <c r="F41" s="2">
        <v>2543503000</v>
      </c>
      <c r="G41" s="9">
        <f>E41/F41</f>
        <v>9.3020346141916274E-2</v>
      </c>
      <c r="H41">
        <v>142949</v>
      </c>
      <c r="I41">
        <v>32</v>
      </c>
      <c r="J41" s="5">
        <f>B41/I41</f>
        <v>1448451.375</v>
      </c>
      <c r="K41" s="5">
        <f>D41/I41</f>
        <v>5945221.421031327</v>
      </c>
      <c r="L41" s="5">
        <f t="shared" si="2"/>
        <v>7393672.796031327</v>
      </c>
      <c r="M41" s="5"/>
      <c r="N41" s="5"/>
    </row>
    <row r="42" spans="1:14" x14ac:dyDescent="0.25">
      <c r="A42" s="1" t="s">
        <v>41</v>
      </c>
      <c r="B42" s="2">
        <v>216311158</v>
      </c>
      <c r="C42" s="6">
        <f>B42/O$2</f>
        <v>1.6350958122012069E-2</v>
      </c>
      <c r="D42" s="2">
        <f t="shared" si="0"/>
        <v>887857026.02525532</v>
      </c>
      <c r="E42" s="2">
        <f t="shared" si="1"/>
        <v>1104168184.0252552</v>
      </c>
      <c r="F42" s="2">
        <v>9453179000</v>
      </c>
      <c r="G42" s="9">
        <f>E42/F42</f>
        <v>0.11680390099724708</v>
      </c>
      <c r="H42">
        <v>777507</v>
      </c>
      <c r="I42">
        <v>84</v>
      </c>
      <c r="J42" s="5">
        <f>B42/I42</f>
        <v>2575132.8333333335</v>
      </c>
      <c r="K42" s="5">
        <f>D42/I42</f>
        <v>10569726.500300659</v>
      </c>
      <c r="L42" s="5">
        <f t="shared" si="2"/>
        <v>13144859.333633993</v>
      </c>
      <c r="M42" s="5"/>
      <c r="N42" s="5"/>
    </row>
    <row r="43" spans="1:14" x14ac:dyDescent="0.25">
      <c r="A43" s="1" t="s">
        <v>42</v>
      </c>
      <c r="B43" s="2">
        <v>41295230</v>
      </c>
      <c r="C43" s="6">
        <f>B43/O$2</f>
        <v>3.1215059944751278E-3</v>
      </c>
      <c r="D43" s="2">
        <f t="shared" si="0"/>
        <v>169497775.49999943</v>
      </c>
      <c r="E43" s="2">
        <f t="shared" si="1"/>
        <v>210793005.49999943</v>
      </c>
      <c r="F43" s="2">
        <v>1609953000</v>
      </c>
      <c r="G43" s="9">
        <f>E43/F43</f>
        <v>0.13093115482253173</v>
      </c>
      <c r="H43">
        <v>137823</v>
      </c>
      <c r="I43">
        <v>150</v>
      </c>
      <c r="J43" s="5">
        <f>B43/I43</f>
        <v>275301.53333333333</v>
      </c>
      <c r="K43" s="5">
        <f>D43/I43</f>
        <v>1129985.1699999962</v>
      </c>
      <c r="L43" s="5">
        <f t="shared" si="2"/>
        <v>1405286.7033333294</v>
      </c>
      <c r="M43" s="5"/>
      <c r="N43" s="5"/>
    </row>
    <row r="44" spans="1:14" x14ac:dyDescent="0.25">
      <c r="A44" s="1" t="s">
        <v>43</v>
      </c>
      <c r="B44" s="2">
        <v>259891154</v>
      </c>
      <c r="C44" s="6">
        <f>B44/O$2</f>
        <v>1.9645169554015282E-2</v>
      </c>
      <c r="D44" s="2">
        <f t="shared" si="0"/>
        <v>1066732706.7830298</v>
      </c>
      <c r="E44" s="2">
        <f t="shared" si="1"/>
        <v>1326623860.7830298</v>
      </c>
      <c r="F44" s="2">
        <v>10102142000</v>
      </c>
      <c r="G44" s="9">
        <f>E44/F44</f>
        <v>0.13132104664367517</v>
      </c>
      <c r="H44">
        <v>1001967</v>
      </c>
      <c r="I44">
        <v>146</v>
      </c>
      <c r="J44" s="5">
        <f>B44/I44</f>
        <v>1780076.397260274</v>
      </c>
      <c r="K44" s="5">
        <f>D44/I44</f>
        <v>7306388.4026234914</v>
      </c>
      <c r="L44" s="5">
        <f t="shared" si="2"/>
        <v>9086464.7998837661</v>
      </c>
      <c r="M44" s="5"/>
      <c r="N44" s="5"/>
    </row>
    <row r="45" spans="1:14" x14ac:dyDescent="0.25">
      <c r="A45" s="1" t="s">
        <v>44</v>
      </c>
      <c r="B45" s="2">
        <v>1285886064</v>
      </c>
      <c r="C45" s="6">
        <f>B45/O$2</f>
        <v>9.7200113838523908E-2</v>
      </c>
      <c r="D45" s="2">
        <f t="shared" si="0"/>
        <v>5277966181.4318485</v>
      </c>
      <c r="E45" s="2">
        <f t="shared" si="1"/>
        <v>6563852245.4318485</v>
      </c>
      <c r="F45" s="2">
        <v>58141353000</v>
      </c>
      <c r="G45" s="9">
        <f>E45/F45</f>
        <v>0.11289472822264471</v>
      </c>
      <c r="H45">
        <v>5401341</v>
      </c>
      <c r="I45">
        <v>1025</v>
      </c>
      <c r="J45" s="5">
        <f>B45/I45</f>
        <v>1254522.9892682927</v>
      </c>
      <c r="K45" s="5">
        <f>D45/I45</f>
        <v>5149235.2989579011</v>
      </c>
      <c r="L45" s="5">
        <f t="shared" si="2"/>
        <v>6403758.2882261937</v>
      </c>
      <c r="M45" s="5"/>
      <c r="N45" s="5"/>
    </row>
    <row r="46" spans="1:14" x14ac:dyDescent="0.25">
      <c r="A46" s="1" t="s">
        <v>45</v>
      </c>
      <c r="B46" s="2">
        <v>67821787</v>
      </c>
      <c r="C46" s="6">
        <f>B46/O$2</f>
        <v>5.1266481546782833E-3</v>
      </c>
      <c r="D46" s="2">
        <f t="shared" si="0"/>
        <v>278376994.79903078</v>
      </c>
      <c r="E46" s="2">
        <f t="shared" si="1"/>
        <v>346198781.79903078</v>
      </c>
      <c r="F46" s="2">
        <v>5433500000</v>
      </c>
      <c r="G46" s="9">
        <f>E46/F46</f>
        <v>6.3715612735627272E-2</v>
      </c>
      <c r="H46">
        <v>668274</v>
      </c>
      <c r="I46">
        <v>41</v>
      </c>
      <c r="J46" s="5">
        <f>B46/I46</f>
        <v>1654189.9268292682</v>
      </c>
      <c r="K46" s="5">
        <f>D46/I46</f>
        <v>6789682.7999763601</v>
      </c>
      <c r="L46" s="5">
        <f t="shared" si="2"/>
        <v>8443872.7268056273</v>
      </c>
      <c r="M46" s="5"/>
      <c r="N46" s="5"/>
    </row>
    <row r="47" spans="1:14" x14ac:dyDescent="0.25">
      <c r="A47" s="1" t="s">
        <v>46</v>
      </c>
      <c r="B47" s="2">
        <v>31148360</v>
      </c>
      <c r="C47" s="6">
        <f>B47/O$2</f>
        <v>2.3545041995908316E-3</v>
      </c>
      <c r="D47" s="2">
        <f t="shared" si="0"/>
        <v>127849578.03778216</v>
      </c>
      <c r="E47" s="2">
        <f t="shared" si="1"/>
        <v>158997938.03778216</v>
      </c>
      <c r="F47" s="2">
        <v>1867362000</v>
      </c>
      <c r="G47" s="9">
        <f>E47/F47</f>
        <v>8.5145750014074484E-2</v>
      </c>
      <c r="H47">
        <v>88028</v>
      </c>
      <c r="I47">
        <v>278</v>
      </c>
      <c r="J47" s="5">
        <f>B47/I47</f>
        <v>112044.46043165468</v>
      </c>
      <c r="K47" s="5">
        <f>D47/I47</f>
        <v>459890.56848123082</v>
      </c>
      <c r="L47" s="5">
        <f t="shared" si="2"/>
        <v>571935.02891288546</v>
      </c>
      <c r="M47" s="5"/>
      <c r="N47" s="5"/>
    </row>
    <row r="48" spans="1:14" x14ac:dyDescent="0.25">
      <c r="A48" s="1" t="s">
        <v>47</v>
      </c>
      <c r="B48" s="2">
        <v>238599192</v>
      </c>
      <c r="C48" s="6">
        <f>B48/O$2</f>
        <v>1.803571037393234E-2</v>
      </c>
      <c r="D48" s="2">
        <f t="shared" si="0"/>
        <v>979339073.30452609</v>
      </c>
      <c r="E48" s="2">
        <f t="shared" si="1"/>
        <v>1217938265.3045261</v>
      </c>
      <c r="F48" s="2">
        <v>17651161000</v>
      </c>
      <c r="G48" s="9">
        <f>E48/F48</f>
        <v>6.9000462083175493E-2</v>
      </c>
      <c r="H48">
        <v>1291462</v>
      </c>
      <c r="I48">
        <v>130</v>
      </c>
      <c r="J48" s="5">
        <f>B48/I48</f>
        <v>1835378.4</v>
      </c>
      <c r="K48" s="5">
        <f>D48/I48</f>
        <v>7533377.4869578928</v>
      </c>
      <c r="L48" s="5">
        <f t="shared" si="2"/>
        <v>9368755.8869578931</v>
      </c>
      <c r="M48" s="5"/>
      <c r="N48" s="5"/>
    </row>
    <row r="49" spans="1:14" x14ac:dyDescent="0.25">
      <c r="A49" s="1" t="s">
        <v>48</v>
      </c>
      <c r="B49" s="2">
        <v>216892447</v>
      </c>
      <c r="C49" s="6">
        <f>B49/O$2</f>
        <v>1.6394897751311203E-2</v>
      </c>
      <c r="D49" s="2">
        <f t="shared" si="0"/>
        <v>890242947.89619827</v>
      </c>
      <c r="E49" s="2">
        <f t="shared" si="1"/>
        <v>1107135394.8961983</v>
      </c>
      <c r="F49" s="2">
        <v>17632884000</v>
      </c>
      <c r="G49" s="9">
        <f>E49/F49</f>
        <v>6.2788106295952398E-2</v>
      </c>
      <c r="H49">
        <v>1110367</v>
      </c>
      <c r="I49">
        <v>299</v>
      </c>
      <c r="J49" s="5">
        <f>B49/I49</f>
        <v>725392.79933110368</v>
      </c>
      <c r="K49" s="5">
        <f>D49/I49</f>
        <v>2977401.1635324359</v>
      </c>
      <c r="L49" s="5">
        <f t="shared" si="2"/>
        <v>3702793.9628635393</v>
      </c>
      <c r="M49" s="5"/>
      <c r="N49" s="5"/>
    </row>
    <row r="50" spans="1:14" x14ac:dyDescent="0.25">
      <c r="A50" s="1" t="s">
        <v>49</v>
      </c>
      <c r="B50" s="2">
        <v>86640471</v>
      </c>
      <c r="C50" s="6">
        <f>B50/O$2</f>
        <v>6.5491522771673255E-3</v>
      </c>
      <c r="D50" s="2">
        <f t="shared" si="0"/>
        <v>355618968.65018576</v>
      </c>
      <c r="E50" s="2">
        <f t="shared" si="1"/>
        <v>442259439.65018576</v>
      </c>
      <c r="F50" s="2">
        <v>3003019000</v>
      </c>
      <c r="G50" s="9">
        <f>E50/F50</f>
        <v>0.14727160888765131</v>
      </c>
      <c r="H50">
        <v>272266</v>
      </c>
      <c r="I50">
        <v>55</v>
      </c>
      <c r="J50" s="5">
        <f>B50/I50</f>
        <v>1575281.290909091</v>
      </c>
      <c r="K50" s="5">
        <f>D50/I50</f>
        <v>6465799.4300033776</v>
      </c>
      <c r="L50" s="5">
        <f t="shared" si="2"/>
        <v>8041080.7209124686</v>
      </c>
      <c r="M50" s="5"/>
      <c r="N50" s="5"/>
    </row>
    <row r="51" spans="1:14" x14ac:dyDescent="0.25">
      <c r="A51" s="1" t="s">
        <v>50</v>
      </c>
      <c r="B51" s="2">
        <v>174777774</v>
      </c>
      <c r="C51" s="6">
        <f>B51/O$2</f>
        <v>1.3211450069221533E-2</v>
      </c>
      <c r="D51" s="2">
        <f t="shared" si="0"/>
        <v>717381738.75872922</v>
      </c>
      <c r="E51" s="2">
        <f t="shared" si="1"/>
        <v>892159512.75872922</v>
      </c>
      <c r="F51" s="2">
        <v>12191703000</v>
      </c>
      <c r="G51" s="9">
        <f>E51/F51</f>
        <v>7.3177595677874477E-2</v>
      </c>
      <c r="H51">
        <v>860753</v>
      </c>
      <c r="I51">
        <v>421</v>
      </c>
      <c r="J51" s="5">
        <f>B51/I51</f>
        <v>415149.10688836104</v>
      </c>
      <c r="K51" s="5">
        <f>D51/I51</f>
        <v>1703994.6288805921</v>
      </c>
      <c r="L51" s="5">
        <f t="shared" si="2"/>
        <v>2119143.7357689533</v>
      </c>
      <c r="M51" s="5"/>
      <c r="N51" s="5"/>
    </row>
    <row r="52" spans="1:14" x14ac:dyDescent="0.25">
      <c r="A52" s="1" t="s">
        <v>51</v>
      </c>
      <c r="B52" s="2">
        <v>32562651</v>
      </c>
      <c r="C52" s="6">
        <f>B52/O$2</f>
        <v>2.4614104411696341E-3</v>
      </c>
      <c r="D52" s="2">
        <f t="shared" si="0"/>
        <v>133654586.95551112</v>
      </c>
      <c r="E52" s="2">
        <f t="shared" si="1"/>
        <v>166217237.95551112</v>
      </c>
      <c r="F52" s="2">
        <v>1725442000</v>
      </c>
      <c r="G52" s="9">
        <f>E52/F52</f>
        <v>9.6333135483841897E-2</v>
      </c>
      <c r="H52">
        <v>94258</v>
      </c>
      <c r="I52">
        <v>48</v>
      </c>
      <c r="J52" s="5">
        <f>B52/I52</f>
        <v>678388.5625</v>
      </c>
      <c r="K52" s="5">
        <f>D52/I52</f>
        <v>2784470.5615731482</v>
      </c>
      <c r="L52" s="5">
        <f t="shared" si="2"/>
        <v>3462859.1240731482</v>
      </c>
      <c r="M52" s="5"/>
      <c r="N52" s="5"/>
    </row>
    <row r="53" spans="1:14" x14ac:dyDescent="0.25">
      <c r="A53" s="1"/>
      <c r="I53">
        <f>SUM(I2:I52)</f>
        <v>13598</v>
      </c>
      <c r="J53" s="4"/>
      <c r="K53" s="4"/>
      <c r="L53" s="4"/>
      <c r="M53" s="4"/>
      <c r="N53" s="4"/>
    </row>
    <row r="54" spans="1:14" x14ac:dyDescent="0.25">
      <c r="A54" s="1"/>
      <c r="J54" s="4"/>
      <c r="K54" s="4"/>
      <c r="L54" s="4"/>
      <c r="M54" s="4"/>
      <c r="N54" s="4"/>
    </row>
    <row r="55" spans="1:14" x14ac:dyDescent="0.25">
      <c r="A55" t="s">
        <v>57</v>
      </c>
      <c r="I55" t="s">
        <v>59</v>
      </c>
      <c r="J55" s="4"/>
      <c r="K55" s="4"/>
      <c r="L55" s="4"/>
      <c r="M55" s="4"/>
      <c r="N55" s="4"/>
    </row>
    <row r="56" spans="1:14" s="11" customFormat="1" x14ac:dyDescent="0.25">
      <c r="A56" s="11" t="s">
        <v>77</v>
      </c>
      <c r="J56" s="4"/>
      <c r="K56" s="4"/>
      <c r="L56" s="4"/>
      <c r="M56" s="4"/>
      <c r="N56" s="4"/>
    </row>
    <row r="57" spans="1:14" x14ac:dyDescent="0.25">
      <c r="A57" t="s">
        <v>78</v>
      </c>
    </row>
    <row r="58" spans="1:14" x14ac:dyDescent="0.25">
      <c r="A58" t="s">
        <v>58</v>
      </c>
    </row>
    <row r="59" spans="1:14" x14ac:dyDescent="0.25">
      <c r="A59" t="s">
        <v>70</v>
      </c>
    </row>
    <row r="60" spans="1:14" x14ac:dyDescent="0.25">
      <c r="A60" t="s">
        <v>71</v>
      </c>
    </row>
    <row r="61" spans="1:14" x14ac:dyDescent="0.25">
      <c r="A61" t="s">
        <v>72</v>
      </c>
    </row>
    <row r="62" spans="1:14" x14ac:dyDescent="0.25">
      <c r="A62" t="s">
        <v>74</v>
      </c>
    </row>
    <row r="63" spans="1:14" x14ac:dyDescent="0.25">
      <c r="A63" t="s">
        <v>75</v>
      </c>
    </row>
    <row r="64" spans="1:14" x14ac:dyDescent="0.25">
      <c r="A64" t="s">
        <v>76</v>
      </c>
    </row>
    <row r="65" spans="1:1" x14ac:dyDescent="0.25">
      <c r="A65" t="s">
        <v>79</v>
      </c>
    </row>
    <row r="66" spans="1:1" x14ac:dyDescent="0.25">
      <c r="A66" t="s">
        <v>80</v>
      </c>
    </row>
    <row r="67" spans="1:1" x14ac:dyDescent="0.25">
      <c r="A67" t="s">
        <v>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8C40878F9E04C9ED5379469908055" ma:contentTypeVersion="13" ma:contentTypeDescription="Create a new document." ma:contentTypeScope="" ma:versionID="b8d9f6f248b42a59811d625f7eb877cb">
  <xsd:schema xmlns:xsd="http://www.w3.org/2001/XMLSchema" xmlns:xs="http://www.w3.org/2001/XMLSchema" xmlns:p="http://schemas.microsoft.com/office/2006/metadata/properties" xmlns:ns1="http://schemas.microsoft.com/sharepoint/v3" xmlns:ns3="b8129eaa-daee-4d10-8d06-6408223c9e3f" xmlns:ns4="f3799d7c-ee2c-4ba4-a8e5-37ad73f747c3" targetNamespace="http://schemas.microsoft.com/office/2006/metadata/properties" ma:root="true" ma:fieldsID="0f5f0e44c220a38e84ed8cba5aca236f" ns1:_="" ns3:_="" ns4:_="">
    <xsd:import namespace="http://schemas.microsoft.com/sharepoint/v3"/>
    <xsd:import namespace="b8129eaa-daee-4d10-8d06-6408223c9e3f"/>
    <xsd:import namespace="f3799d7c-ee2c-4ba4-a8e5-37ad73f747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9eaa-daee-4d10-8d06-6408223c9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99d7c-ee2c-4ba4-a8e5-37ad73f74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585B7-E20B-4D9C-BC9C-81A7DF5FF7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6D258F1-A9D2-4666-A9C5-9E100BC58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588D83-AE75-4745-BD9F-B9D4B1C55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129eaa-daee-4d10-8d06-6408223c9e3f"/>
    <ds:schemaRef ds:uri="f3799d7c-ee2c-4ba4-a8e5-37ad73f74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Lee</dc:creator>
  <cp:lastModifiedBy>Tom</cp:lastModifiedBy>
  <dcterms:created xsi:type="dcterms:W3CDTF">2020-07-28T16:42:14Z</dcterms:created>
  <dcterms:modified xsi:type="dcterms:W3CDTF">2020-12-22T17:14:44Z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0x0101007C88C40878F9E04C9ED5379469908055</vt:lpwstr>
  </property>
</Properties>
</file>